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6AD3D98-3873-48D8-B26C-B4DE4BDE4C3E}" xr6:coauthVersionLast="47" xr6:coauthVersionMax="47" xr10:uidLastSave="{00000000-0000-0000-0000-000000000000}"/>
  <bookViews>
    <workbookView xWindow="28680" yWindow="-120" windowWidth="29040" windowHeight="15720" xr2:uid="{00000000-000D-0000-FFFF-FFFF00000000}"/>
  </bookViews>
  <sheets>
    <sheet name="Biểu tổng" sheetId="1" r:id="rId1"/>
    <sheet name="CS" sheetId="2" r:id="rId2"/>
    <sheet name="NV phát sinh" sheetId="3" r:id="rId3"/>
    <sheet name="XÃ phân bổ" sheetId="4" r:id="rId4"/>
  </sheets>
  <definedNames>
    <definedName name="_xlnm.Print_Titles" localSheetId="0">'Biểu tổng'!$5:$5</definedName>
    <definedName name="_xlnm.Print_Titles" localSheetId="1">CS!$6:$6</definedName>
    <definedName name="_xlnm.Print_Area" localSheetId="0">'Biểu tổng'!$A$2:$D$12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4" l="1"/>
  <c r="D8" i="3" l="1"/>
  <c r="D7" i="3" s="1"/>
  <c r="C19" i="2"/>
  <c r="C21" i="2"/>
  <c r="D13" i="3"/>
  <c r="D15" i="3"/>
  <c r="C18" i="2" l="1"/>
  <c r="D7" i="4"/>
  <c r="C12" i="1" l="1"/>
  <c r="C11" i="1" s="1"/>
  <c r="D6" i="4"/>
  <c r="D21" i="3" l="1"/>
  <c r="D19" i="3"/>
  <c r="D14" i="3"/>
  <c r="A3" i="2"/>
  <c r="B3" i="3" s="1"/>
  <c r="B3" i="4" s="1"/>
  <c r="C25" i="2"/>
  <c r="C16" i="2"/>
  <c r="C13" i="2"/>
  <c r="C11" i="2"/>
  <c r="C10" i="2" l="1"/>
  <c r="C9" i="2" s="1"/>
  <c r="D12" i="3"/>
  <c r="D11" i="3" s="1"/>
  <c r="D6" i="3" s="1"/>
  <c r="C10" i="1" s="1"/>
  <c r="C9" i="1" s="1"/>
  <c r="C8" i="2" l="1"/>
  <c r="C7" i="2" s="1"/>
  <c r="C54" i="2"/>
  <c r="C52" i="2"/>
  <c r="C50" i="2"/>
  <c r="C48" i="2"/>
  <c r="C46" i="2"/>
  <c r="C42" i="2"/>
  <c r="C44" i="2"/>
  <c r="C40" i="2"/>
  <c r="C38" i="2"/>
  <c r="C36" i="2"/>
  <c r="C34" i="2"/>
  <c r="C32" i="2"/>
  <c r="C28" i="2"/>
  <c r="C31" i="2" l="1"/>
  <c r="C8" i="1" l="1"/>
  <c r="C30" i="2"/>
  <c r="C16" i="1"/>
  <c r="C7" i="1" l="1"/>
  <c r="C15" i="1"/>
  <c r="C6" i="1" l="1"/>
</calcChain>
</file>

<file path=xl/sharedStrings.xml><?xml version="1.0" encoding="utf-8"?>
<sst xmlns="http://schemas.openxmlformats.org/spreadsheetml/2006/main" count="155" uniqueCount="99">
  <si>
    <t>Nội dung</t>
  </si>
  <si>
    <t>STT</t>
  </si>
  <si>
    <t>I</t>
  </si>
  <si>
    <t>Kinh phí thực hiện các chế độ, chính sách</t>
  </si>
  <si>
    <t>II</t>
  </si>
  <si>
    <t>Ghi chú</t>
  </si>
  <si>
    <t>Tổng cộng</t>
  </si>
  <si>
    <t>Các nội dung sửa chữa</t>
  </si>
  <si>
    <t>Sửa chữa điện, nước, nhà vệ sinh và một số hạng mục trụ sở Đảng ủy, trụ sở HĐND và UBND xã Khoen On</t>
  </si>
  <si>
    <t>Xin thưởng trực phê duyệt danh mục và phân bổ tại thời điểm tháng 11</t>
  </si>
  <si>
    <t>Nội dung này xin UBND xã ra 1 quyết định phê duyệt danh mục vào thời điểm trước khi phân bổ 2 nội dung này</t>
  </si>
  <si>
    <t>Nâng cấp, sửa chữa các phòng làm việc, nhà công vụ và các hạng mục phụ trợ trụ sở Đảng ủy, HĐND và UBND xã Khoen On</t>
  </si>
  <si>
    <t>Đơn vị: Đồng</t>
  </si>
  <si>
    <t>Kinh phí phân bổ, bổ sung</t>
  </si>
  <si>
    <t>Biểu 1</t>
  </si>
  <si>
    <t>Biểu 2</t>
  </si>
  <si>
    <t>Trường Mầm Non Ta Gia</t>
  </si>
  <si>
    <t xml:space="preserve">Trường Mầm Non Khoen On </t>
  </si>
  <si>
    <t xml:space="preserve">Trường Tiểu Học Ta Gia </t>
  </si>
  <si>
    <t xml:space="preserve">Trường PTDT bán trú tiểu học Khoen On </t>
  </si>
  <si>
    <t>Trường THCS Ta Gia</t>
  </si>
  <si>
    <t xml:space="preserve">Trường PTDT bán trú THCS Khoen On </t>
  </si>
  <si>
    <t>Phòng Văn hóa - xã hội</t>
  </si>
  <si>
    <t>Trung tâm Phục vụ Hành chính công</t>
  </si>
  <si>
    <t>Văn phòng Đảng ủy xã Khoen On</t>
  </si>
  <si>
    <t>Ủy ban Mặt trận tổ quốc xã Khoen On</t>
  </si>
  <si>
    <t>Văn phòng HĐND và UBND xã Khoen On</t>
  </si>
  <si>
    <t>Phòng kinh tế xã Khoen On</t>
  </si>
  <si>
    <t>Phòng Văn hóa - xã hội xã Khoen On</t>
  </si>
  <si>
    <t>3.1</t>
  </si>
  <si>
    <t>3.2</t>
  </si>
  <si>
    <t>2.1</t>
  </si>
  <si>
    <t>2.2</t>
  </si>
  <si>
    <t>-</t>
  </si>
  <si>
    <t>Kinh phí tự chủ</t>
  </si>
  <si>
    <t>1.1</t>
  </si>
  <si>
    <t>1.2</t>
  </si>
  <si>
    <t>1.3</t>
  </si>
  <si>
    <t>1.4</t>
  </si>
  <si>
    <t>1.5</t>
  </si>
  <si>
    <t>1.6</t>
  </si>
  <si>
    <t>1.7</t>
  </si>
  <si>
    <t>1.8</t>
  </si>
  <si>
    <t>1.9</t>
  </si>
  <si>
    <t>1.10</t>
  </si>
  <si>
    <t>1.11</t>
  </si>
  <si>
    <t>1.12</t>
  </si>
  <si>
    <t>Lĩnh vực Giáo dục và Đào tạo</t>
  </si>
  <si>
    <t>Biểu 3</t>
  </si>
  <si>
    <t>III</t>
  </si>
  <si>
    <t>2.1.1</t>
  </si>
  <si>
    <t>3.3</t>
  </si>
  <si>
    <t>3.3.1</t>
  </si>
  <si>
    <t>Kinh phí thực hiện các chế độ, chính sách an sinh xã hội năm 2025 (Tỉnh bổ sung)</t>
  </si>
  <si>
    <t>Biểu 4</t>
  </si>
  <si>
    <t>Kinh phí tiền lương, phụ cấp lương</t>
  </si>
  <si>
    <t>Chính sách về cơ chế thu, quản lý học phí đối với cơ sở giáo dục thuộc hệ thống giáo dục quốc dân và chính sách miễn, giảm học phí theo Nghị định số 238/2025/NĐ-CP ngày 03/9/2025 của Chính phủ (thay thế Nghị định số 81/2021/NĐ-CP ngày 27/8/2021; Nghị định số 97/2023/NĐ-CP ngày 31/12/2023 của Chính phủ)</t>
  </si>
  <si>
    <t>Kinh phí nấu ăn theo Nghị quyết số 35/2016/NQ-HĐND ngày 28/7/2016 của HĐND tỉnh</t>
  </si>
  <si>
    <t>Trường trung học cơ sở Ta Gia</t>
  </si>
  <si>
    <t>Kinh phí thực hiện chế độ phụ cấp chức vụ của Dân quân tự vệ theo NĐ số 72/2020/NĐ-CP, Nghị định số 16/2025/NĐ-CP</t>
  </si>
  <si>
    <t>Kinh phí thực hiện chính sách hỗ trợ đối với người làm công tác chuyên trách về chuyển đổi số, an toàn thông tin mạng, an ninh mạng theo Nghị định số 179/2025/NĐ-CP</t>
  </si>
  <si>
    <t>Kinh phí mua xe ô tô 7 chỗ 2 cầu phục vụ công tác chung; Lệ phí trước bạ; Lệ phí cấp biển, đăng ký phương tiện giao thông; Phí đăng kiểm</t>
  </si>
  <si>
    <t>Kinh phí mua xe ô tô 7 chỗ 2 cầu phục vụ công tác chung</t>
  </si>
  <si>
    <t>Lệ phí trước bạ; Lệ phí cấp biển, đăng ký phương tiện giao thông; Phí đăng kiểm</t>
  </si>
  <si>
    <t>Hỗ trợ kinh phí đảm bảo cơ sở, vật chất, các nhu cầu thiết yếu, phục vụ trực tiếp việc tổ chức vận hành của đơn vị hành chính cấp xã</t>
  </si>
  <si>
    <t>Bàn làm việc</t>
  </si>
  <si>
    <t>Ghế ngồi làm việc</t>
  </si>
  <si>
    <t>Bàn làm việc (3 cái)</t>
  </si>
  <si>
    <t>Ghế ngồi làm việc (3 cái)</t>
  </si>
  <si>
    <t>Hỗ trợ kinh phí thực hiện Luật thi đua, khen thưởng</t>
  </si>
  <si>
    <t>Hỗ trợ kinh phí thực hiện nhiệm vụ kiến thiết thị chính</t>
  </si>
  <si>
    <t>IV</t>
  </si>
  <si>
    <t>Đảm bảo xã hội</t>
  </si>
  <si>
    <t>Kinh phí chúc thọ, mừng thọ</t>
  </si>
  <si>
    <t>1.1.1</t>
  </si>
  <si>
    <t>1.1.2</t>
  </si>
  <si>
    <t>1.2.1</t>
  </si>
  <si>
    <t>1.2.2</t>
  </si>
  <si>
    <t>1.3.1</t>
  </si>
  <si>
    <t>2.2.1</t>
  </si>
  <si>
    <t>2.2.2</t>
  </si>
  <si>
    <t>2.2.3</t>
  </si>
  <si>
    <t>Chế độ chính sách</t>
  </si>
  <si>
    <t>Bộ bàn ghế tiếp khách 2 bộ  (Hội đồng nhân dân xã)</t>
  </si>
  <si>
    <t>Máy in</t>
  </si>
  <si>
    <t>Kinh phí thực hiện các nhiệm vụ phát sinh (tỉnh phân bổ)</t>
  </si>
  <si>
    <t>Kinh phí thực hiện các nhiệm vụ phát sinh (xã phân bổ)</t>
  </si>
  <si>
    <t>Kinh phí thực hiện thi đua khen thưởng</t>
  </si>
  <si>
    <t>Kinh phí xã phân bổ, bổ sung</t>
  </si>
  <si>
    <t>Chính sách hỗ trợ tiền ăn cho học sinh ở bán trú tại các xã, thôn, bản khu vực III chuyển thành các xã, thôn, bản khu vực I theo Quyết định của Thủ tướng Chính phủ và Quyết định của Ủy ban dân tộc giai đoạn 2021-2025 trên địa bàn tỉnh theo Nghị quyết số 49/2025/NQ-HĐND ngày 23/7/2025 của HĐND tỉnh (thay thế Nghị quyết số 04/2022/NQ-HĐND của HĐND tỉnh)</t>
  </si>
  <si>
    <t>Kinh phí đăng ký, khám, kiểm tra sức khỏe nghĩa vụ quân sự theo Nghị định số 13/2016/NĐ-CP, Nghị định số 220/2025/NĐ-CP của Chính phủ</t>
  </si>
  <si>
    <t>Phòng Văn hóa - Xã hội</t>
  </si>
  <si>
    <t xml:space="preserve">Chế độ  mai táng phí đối với người dân tộc thiểu số  theo  Nghị quyết số 53/2025/NQ-HĐND ngày 23/7/2025 của HĐND tỉnh </t>
  </si>
  <si>
    <t>Kinh phí thực hiện các chế độ, chính sách ( tỉnh phân bổ)</t>
  </si>
  <si>
    <t>PHỤ BIỂU:
 PHÂN BỔ, BỔ SUNG KINH PHÍ ĐỂ THỰC HIỆN CÁC NHIỆM VỤ PHÁT SINH NĂM 2025</t>
  </si>
  <si>
    <t>PHỤ BIỂU: 
PHÂN BỔ, BỔ SUNG KINH PHÍ ĐỂ THỰC HIỆN CÁC CHẾ ĐỘ, CHÍNH SÁCH NĂM 2025</t>
  </si>
  <si>
    <t>PHỤ BIỂU: 
PHÂN BỔ, BỔ SUNG KINH PHÍ ĐỂ THỰC HIỆN CÁC CHẾ ĐỘ, CHÍNH SÁCH, 
CÁC NHIỆM VỤ PHÁT SINH NĂM 2025</t>
  </si>
  <si>
    <t>PHỤ BIỂU:
 PHÂN BỔ, BỔ SUNG KINH PHÍ THỰC HIỆN CÁC NHIỆM VỤ PHÁT SINH NĂM 2025</t>
  </si>
  <si>
    <t>(Kèm theo Nghị quyết số 41/NQ-HĐND ngày 28 tháng 12 năm 2025 của HĐND xã Khoen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</si>
</sst>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00_);_(* \(#,##0.00\);_(* &quot;-&quot;??_);_(@_)"/>
    <numFmt numFmtId="166" formatCode="#,##0.000"/>
    <numFmt numFmtId="167" formatCode="#,##0.000000"/>
    <numFmt numFmtId="168" formatCode="_(* #,##0_);_(* \(#,##0\);_(* &quot;-&quot;??_);_(@_)"/>
  </numFmts>
  <fonts count="19" x14ac:knownFonts="1">
    <font>
      <sz val="11"/>
      <color theme="1"/>
      <name val="Arial"/>
      <family val="2"/>
      <scheme val="minor"/>
    </font>
    <font>
      <sz val="11"/>
      <color theme="1"/>
      <name val="Arial"/>
      <family val="2"/>
      <charset val="163"/>
      <scheme val="minor"/>
    </font>
    <font>
      <b/>
      <sz val="11"/>
      <color theme="1"/>
      <name val="Times New Roman"/>
      <family val="1"/>
    </font>
    <font>
      <i/>
      <sz val="11"/>
      <color theme="1"/>
      <name val="Times New Roman"/>
      <family val="1"/>
    </font>
    <font>
      <sz val="11"/>
      <color theme="1"/>
      <name val="Arial"/>
      <family val="2"/>
      <scheme val="minor"/>
    </font>
    <font>
      <b/>
      <sz val="11"/>
      <color theme="1"/>
      <name val="Times New Roman"/>
      <family val="1"/>
      <charset val="163"/>
    </font>
    <font>
      <sz val="11"/>
      <color theme="1"/>
      <name val="Times New Roman"/>
      <family val="1"/>
      <charset val="163"/>
    </font>
    <font>
      <i/>
      <sz val="11"/>
      <color theme="1"/>
      <name val="Times New Roman"/>
      <family val="1"/>
      <charset val="163"/>
    </font>
    <font>
      <sz val="12"/>
      <name val="Times New Roman"/>
      <family val="1"/>
    </font>
    <font>
      <sz val="11"/>
      <color indexed="8"/>
      <name val="Times New Roman"/>
      <family val="1"/>
    </font>
    <font>
      <sz val="8"/>
      <name val="Arial"/>
      <family val="2"/>
      <scheme val="minor"/>
    </font>
    <font>
      <sz val="10"/>
      <name val="Arial"/>
      <family val="2"/>
    </font>
    <font>
      <sz val="12"/>
      <color theme="1"/>
      <name val="Times New Roman"/>
      <family val="1"/>
    </font>
    <font>
      <b/>
      <sz val="12"/>
      <color theme="1"/>
      <name val="Times New Roman"/>
      <family val="1"/>
    </font>
    <font>
      <i/>
      <sz val="12"/>
      <color theme="1"/>
      <name val="Times New Roman"/>
      <family val="1"/>
    </font>
    <font>
      <sz val="12"/>
      <color indexed="8"/>
      <name val="Times New Roman"/>
      <family val="1"/>
    </font>
    <font>
      <i/>
      <sz val="12"/>
      <color indexed="8"/>
      <name val="Times New Roman"/>
      <family val="1"/>
    </font>
    <font>
      <b/>
      <sz val="12"/>
      <name val="Times New Roman"/>
      <family val="1"/>
    </font>
    <font>
      <b/>
      <sz val="12"/>
      <color indexed="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s>
  <cellStyleXfs count="6">
    <xf numFmtId="0" fontId="0" fillId="0" borderId="0"/>
    <xf numFmtId="43" fontId="4" fillId="0" borderId="0" applyFont="0" applyFill="0" applyBorder="0" applyAlignment="0" applyProtection="0"/>
    <xf numFmtId="0" fontId="11" fillId="0" borderId="0"/>
    <xf numFmtId="165" fontId="8" fillId="0" borderId="0" applyFont="0" applyFill="0" applyBorder="0" applyAlignment="0" applyProtection="0"/>
    <xf numFmtId="0" fontId="8" fillId="0" borderId="0"/>
    <xf numFmtId="0" fontId="1" fillId="0" borderId="0"/>
  </cellStyleXfs>
  <cellXfs count="94">
    <xf numFmtId="0" fontId="0" fillId="0" borderId="0" xfId="0"/>
    <xf numFmtId="0" fontId="2" fillId="0" borderId="1" xfId="0" applyFont="1" applyBorder="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6" fillId="0" borderId="0" xfId="0" applyFont="1"/>
    <xf numFmtId="0" fontId="5" fillId="0" borderId="1" xfId="0" applyFont="1" applyBorder="1" applyAlignment="1">
      <alignment horizontal="center" vertical="center" wrapText="1"/>
    </xf>
    <xf numFmtId="0" fontId="6" fillId="0" borderId="1" xfId="0" applyFont="1" applyBorder="1"/>
    <xf numFmtId="0" fontId="6" fillId="0" borderId="1" xfId="0" applyFont="1" applyBorder="1" applyAlignment="1">
      <alignment horizontal="left" vertical="center" wrapText="1"/>
    </xf>
    <xf numFmtId="0" fontId="5" fillId="0" borderId="1" xfId="0" applyFont="1" applyBorder="1" applyAlignment="1">
      <alignment vertical="center"/>
    </xf>
    <xf numFmtId="3" fontId="6" fillId="0" borderId="1" xfId="0" applyNumberFormat="1" applyFont="1" applyBorder="1" applyAlignment="1">
      <alignment vertical="center"/>
    </xf>
    <xf numFmtId="3" fontId="5" fillId="0" borderId="1" xfId="0" applyNumberFormat="1" applyFont="1" applyBorder="1" applyAlignment="1">
      <alignment horizontal="right" vertical="center"/>
    </xf>
    <xf numFmtId="0" fontId="9" fillId="0" borderId="1" xfId="0" applyFont="1" applyBorder="1" applyAlignment="1">
      <alignment vertical="center" wrapText="1"/>
    </xf>
    <xf numFmtId="3" fontId="8" fillId="2" borderId="1" xfId="0" applyNumberFormat="1" applyFont="1" applyFill="1" applyBorder="1" applyAlignment="1">
      <alignment vertical="center"/>
    </xf>
    <xf numFmtId="168" fontId="5" fillId="0" borderId="1" xfId="0" applyNumberFormat="1" applyFont="1" applyBorder="1" applyAlignment="1">
      <alignment vertical="center"/>
    </xf>
    <xf numFmtId="3" fontId="5" fillId="0" borderId="1" xfId="0" applyNumberFormat="1"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left" vertical="center" wrapText="1"/>
    </xf>
    <xf numFmtId="3" fontId="6" fillId="0" borderId="1" xfId="0" applyNumberFormat="1" applyFont="1" applyBorder="1" applyAlignment="1">
      <alignment horizontal="right" vertical="center"/>
    </xf>
    <xf numFmtId="168" fontId="6" fillId="0" borderId="1" xfId="0" applyNumberFormat="1" applyFont="1" applyBorder="1" applyAlignment="1">
      <alignment horizontal="right" vertical="center"/>
    </xf>
    <xf numFmtId="0" fontId="6" fillId="0" borderId="1" xfId="0" applyFont="1" applyBorder="1" applyAlignment="1">
      <alignment horizontal="left" vertical="center"/>
    </xf>
    <xf numFmtId="0" fontId="0" fillId="0" borderId="1" xfId="0" applyBorder="1" applyAlignment="1">
      <alignment vertical="center"/>
    </xf>
    <xf numFmtId="0" fontId="6" fillId="0" borderId="1" xfId="0" applyFont="1" applyBorder="1" applyAlignment="1">
      <alignment horizontal="center" vertical="center" wrapText="1"/>
    </xf>
    <xf numFmtId="168" fontId="6" fillId="0" borderId="1" xfId="0" applyNumberFormat="1" applyFont="1" applyBorder="1" applyAlignment="1">
      <alignment vertical="center"/>
    </xf>
    <xf numFmtId="0" fontId="12" fillId="0" borderId="0" xfId="0" applyFont="1"/>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3" fontId="13" fillId="0" borderId="1" xfId="0" applyNumberFormat="1" applyFont="1" applyBorder="1" applyAlignment="1">
      <alignment horizontal="right" vertical="center" wrapText="1"/>
    </xf>
    <xf numFmtId="0" fontId="13" fillId="0" borderId="1" xfId="0" applyFont="1" applyBorder="1" applyAlignment="1">
      <alignment vertical="center" wrapText="1"/>
    </xf>
    <xf numFmtId="3" fontId="13" fillId="0" borderId="1" xfId="0" applyNumberFormat="1" applyFont="1" applyBorder="1" applyAlignment="1">
      <alignment horizontal="right" vertical="center"/>
    </xf>
    <xf numFmtId="0" fontId="12" fillId="0" borderId="1" xfId="0" applyFont="1" applyBorder="1" applyAlignment="1">
      <alignment horizontal="center" vertical="center"/>
    </xf>
    <xf numFmtId="0" fontId="13" fillId="0" borderId="0" xfId="0" applyFont="1"/>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3" fontId="12" fillId="2" borderId="1" xfId="0" applyNumberFormat="1" applyFont="1" applyFill="1" applyBorder="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3" fontId="12" fillId="0" borderId="1" xfId="0" applyNumberFormat="1" applyFont="1" applyBorder="1" applyAlignment="1">
      <alignment vertical="center"/>
    </xf>
    <xf numFmtId="3" fontId="13" fillId="0" borderId="1" xfId="0" applyNumberFormat="1" applyFont="1" applyBorder="1" applyAlignment="1">
      <alignment vertical="center"/>
    </xf>
    <xf numFmtId="0" fontId="12" fillId="0" borderId="1" xfId="0" applyFont="1" applyBorder="1" applyAlignment="1">
      <alignment vertical="center"/>
    </xf>
    <xf numFmtId="0" fontId="12" fillId="0" borderId="0" xfId="0" applyFont="1" applyAlignment="1">
      <alignment vertical="center"/>
    </xf>
    <xf numFmtId="0" fontId="13" fillId="0" borderId="0" xfId="0" applyFont="1" applyAlignment="1">
      <alignment vertical="center"/>
    </xf>
    <xf numFmtId="166" fontId="13" fillId="0" borderId="1" xfId="0" applyNumberFormat="1" applyFont="1" applyBorder="1" applyAlignment="1">
      <alignment horizontal="right" vertical="center"/>
    </xf>
    <xf numFmtId="0" fontId="12" fillId="0" borderId="0" xfId="0" applyFont="1" applyAlignment="1">
      <alignment vertical="center" wrapText="1"/>
    </xf>
    <xf numFmtId="167" fontId="12" fillId="0" borderId="1" xfId="0" applyNumberFormat="1" applyFont="1" applyBorder="1" applyAlignment="1">
      <alignment horizontal="right" vertical="center"/>
    </xf>
    <xf numFmtId="3" fontId="12" fillId="0" borderId="1" xfId="0" applyNumberFormat="1" applyFont="1" applyBorder="1" applyAlignment="1">
      <alignment horizontal="right" vertical="center"/>
    </xf>
    <xf numFmtId="0" fontId="12" fillId="0" borderId="1" xfId="0" applyFont="1" applyBorder="1"/>
    <xf numFmtId="168" fontId="13" fillId="0" borderId="1" xfId="0" applyNumberFormat="1" applyFont="1" applyBorder="1" applyAlignment="1">
      <alignment vertical="center"/>
    </xf>
    <xf numFmtId="0" fontId="13" fillId="0" borderId="1" xfId="0" applyFont="1" applyBorder="1" applyAlignment="1">
      <alignment horizontal="left" vertical="center"/>
    </xf>
    <xf numFmtId="0" fontId="12" fillId="0" borderId="1" xfId="0" applyFont="1" applyBorder="1" applyAlignment="1">
      <alignment horizontal="left" vertical="center" wrapText="1"/>
    </xf>
    <xf numFmtId="0" fontId="13" fillId="2" borderId="1" xfId="0" applyFont="1" applyFill="1" applyBorder="1" applyAlignment="1">
      <alignment vertical="center" wrapText="1"/>
    </xf>
    <xf numFmtId="0" fontId="12" fillId="0" borderId="1" xfId="0" quotePrefix="1" applyFont="1" applyBorder="1" applyAlignment="1">
      <alignment horizontal="center" vertical="center"/>
    </xf>
    <xf numFmtId="3" fontId="15" fillId="2" borderId="1" xfId="1" applyNumberFormat="1" applyFont="1" applyFill="1" applyBorder="1" applyAlignment="1">
      <alignment horizontal="right" vertical="center" wrapText="1"/>
    </xf>
    <xf numFmtId="0" fontId="16" fillId="0" borderId="1" xfId="0" quotePrefix="1" applyFont="1" applyBorder="1" applyAlignment="1">
      <alignment vertical="center" wrapText="1"/>
    </xf>
    <xf numFmtId="0" fontId="13" fillId="0" borderId="1" xfId="0" applyFont="1" applyBorder="1" applyAlignment="1">
      <alignment horizontal="center"/>
    </xf>
    <xf numFmtId="0" fontId="8" fillId="2" borderId="4" xfId="0" applyFont="1" applyFill="1" applyBorder="1" applyAlignment="1">
      <alignment horizontal="left" vertical="center" wrapText="1"/>
    </xf>
    <xf numFmtId="168" fontId="8" fillId="2" borderId="1" xfId="1" applyNumberFormat="1" applyFont="1" applyFill="1" applyBorder="1" applyAlignment="1">
      <alignment horizontal="center" vertical="center"/>
    </xf>
    <xf numFmtId="0" fontId="15" fillId="0" borderId="1" xfId="0" applyFont="1" applyBorder="1" applyAlignment="1">
      <alignment vertical="center" wrapText="1"/>
    </xf>
    <xf numFmtId="3" fontId="12" fillId="0" borderId="1" xfId="0" applyNumberFormat="1" applyFont="1" applyBorder="1" applyAlignment="1">
      <alignment horizontal="right" vertical="center" wrapText="1"/>
    </xf>
    <xf numFmtId="0" fontId="13" fillId="0" borderId="1" xfId="0" applyFont="1" applyBorder="1" applyAlignment="1">
      <alignment vertical="center"/>
    </xf>
    <xf numFmtId="0" fontId="12" fillId="0" borderId="1" xfId="0" quotePrefix="1" applyFont="1" applyBorder="1" applyAlignment="1">
      <alignment vertical="center" wrapText="1"/>
    </xf>
    <xf numFmtId="0" fontId="12" fillId="0" borderId="5" xfId="0" quotePrefix="1" applyFont="1" applyBorder="1" applyAlignment="1">
      <alignment horizontal="center" vertical="center"/>
    </xf>
    <xf numFmtId="3" fontId="8" fillId="2" borderId="5" xfId="0" applyNumberFormat="1" applyFont="1" applyFill="1" applyBorder="1" applyAlignment="1">
      <alignment vertical="center"/>
    </xf>
    <xf numFmtId="0" fontId="13" fillId="0" borderId="1" xfId="0" quotePrefix="1" applyFont="1" applyBorder="1" applyAlignment="1">
      <alignment horizontal="center" vertical="center"/>
    </xf>
    <xf numFmtId="3" fontId="17" fillId="2" borderId="1" xfId="0" applyNumberFormat="1" applyFont="1" applyFill="1" applyBorder="1" applyAlignment="1">
      <alignment vertical="center"/>
    </xf>
    <xf numFmtId="164" fontId="8" fillId="0" borderId="1" xfId="2" applyNumberFormat="1" applyFont="1" applyBorder="1" applyAlignment="1">
      <alignment horizontal="left" vertical="center"/>
    </xf>
    <xf numFmtId="0" fontId="18" fillId="0" borderId="3" xfId="0" applyFont="1" applyBorder="1" applyAlignment="1">
      <alignment horizontal="center" vertical="center" wrapText="1"/>
    </xf>
    <xf numFmtId="3" fontId="18" fillId="0" borderId="1" xfId="0" applyNumberFormat="1" applyFont="1" applyBorder="1" applyAlignment="1">
      <alignment vertical="center" wrapText="1"/>
    </xf>
    <xf numFmtId="0" fontId="18" fillId="0" borderId="1" xfId="0" applyFont="1" applyBorder="1" applyAlignment="1">
      <alignment vertical="center" wrapText="1"/>
    </xf>
    <xf numFmtId="0" fontId="13" fillId="2" borderId="1" xfId="0" applyFont="1" applyFill="1" applyBorder="1" applyAlignment="1">
      <alignment horizontal="left" vertical="center" wrapText="1"/>
    </xf>
    <xf numFmtId="3" fontId="13" fillId="0" borderId="1" xfId="0" applyNumberFormat="1" applyFont="1" applyBorder="1"/>
    <xf numFmtId="0" fontId="12" fillId="0" borderId="1" xfId="0" quotePrefix="1" applyFont="1" applyBorder="1" applyAlignment="1">
      <alignment horizontal="left" vertical="center" wrapText="1"/>
    </xf>
    <xf numFmtId="0" fontId="17" fillId="2" borderId="1" xfId="0" applyFont="1" applyFill="1" applyBorder="1" applyAlignment="1">
      <alignment vertical="center" wrapText="1"/>
    </xf>
    <xf numFmtId="0" fontId="12" fillId="0" borderId="1" xfId="0" applyFont="1" applyBorder="1" applyAlignment="1">
      <alignment horizontal="left"/>
    </xf>
    <xf numFmtId="0" fontId="13" fillId="0" borderId="1" xfId="0" applyFont="1" applyBorder="1"/>
    <xf numFmtId="0" fontId="12" fillId="0" borderId="1" xfId="0" applyFont="1" applyBorder="1" applyAlignment="1">
      <alignment horizontal="left" vertical="center"/>
    </xf>
    <xf numFmtId="0" fontId="8"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3" fillId="0" borderId="1" xfId="0" applyFont="1" applyBorder="1" applyAlignment="1">
      <alignment horizontal="justify" vertical="center"/>
    </xf>
    <xf numFmtId="0" fontId="12" fillId="2" borderId="1" xfId="0" applyFont="1" applyFill="1" applyBorder="1" applyAlignment="1">
      <alignment horizontal="justify" vertical="center" wrapText="1"/>
    </xf>
    <xf numFmtId="0" fontId="12" fillId="0" borderId="0" xfId="0" applyFont="1" applyAlignment="1">
      <alignment horizontal="justify" vertical="center" wrapText="1"/>
    </xf>
    <xf numFmtId="0" fontId="13" fillId="0" borderId="1"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2" xfId="0" applyFont="1" applyBorder="1" applyAlignment="1">
      <alignment horizontal="justify" vertical="center" wrapText="1"/>
    </xf>
    <xf numFmtId="0" fontId="12" fillId="0" borderId="2" xfId="0" applyFont="1" applyBorder="1" applyAlignment="1">
      <alignment horizontal="justify" vertical="center" wrapText="1"/>
    </xf>
    <xf numFmtId="0" fontId="14" fillId="0" borderId="0" xfId="0" applyFont="1" applyAlignment="1">
      <alignment horizontal="right" vertical="center"/>
    </xf>
    <xf numFmtId="0" fontId="13" fillId="0" borderId="0" xfId="0" applyFont="1" applyAlignment="1">
      <alignment horizontal="center" wrapText="1"/>
    </xf>
    <xf numFmtId="0" fontId="14"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center" vertical="center" wrapText="1"/>
    </xf>
    <xf numFmtId="0" fontId="5" fillId="0" borderId="0" xfId="0" applyFont="1" applyAlignment="1">
      <alignment horizontal="center" wrapText="1"/>
    </xf>
    <xf numFmtId="0" fontId="3" fillId="0" borderId="0" xfId="0" applyFont="1" applyAlignment="1">
      <alignment horizontal="center" vertical="center" wrapText="1"/>
    </xf>
  </cellXfs>
  <cellStyles count="6">
    <cellStyle name="Bình thường" xfId="0" builtinId="0"/>
    <cellStyle name="Comma 3" xfId="3" xr:uid="{F6CFC133-6137-4042-B467-E562AA96C4D2}"/>
    <cellStyle name="Dấu phẩy" xfId="1" builtinId="3"/>
    <cellStyle name="Normal 3" xfId="4" xr:uid="{0B3D8001-F6BF-4DBC-8DC3-01F592B55C90}"/>
    <cellStyle name="Normal 4" xfId="2" xr:uid="{6D77635B-D02D-4185-AF21-16C53996FDA4}"/>
    <cellStyle name="Normal 9" xfId="5" xr:uid="{05235591-1AD0-4972-8DAA-8DE8EB3E94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tabSelected="1" zoomScaleNormal="100" workbookViewId="0">
      <selection activeCell="C23" sqref="C23"/>
    </sheetView>
  </sheetViews>
  <sheetFormatPr defaultColWidth="9.09765625" defaultRowHeight="15.6" x14ac:dyDescent="0.3"/>
  <cols>
    <col min="1" max="1" width="9.09765625" style="24"/>
    <col min="2" max="2" width="52.296875" style="24" customWidth="1"/>
    <col min="3" max="3" width="23.59765625" style="24" customWidth="1"/>
    <col min="4" max="4" width="11.8984375" style="24" customWidth="1"/>
    <col min="5" max="16384" width="9.09765625" style="24"/>
  </cols>
  <sheetData>
    <row r="1" spans="1:4" ht="22.5" customHeight="1" x14ac:dyDescent="0.3">
      <c r="D1" s="25" t="s">
        <v>14</v>
      </c>
    </row>
    <row r="2" spans="1:4" ht="52.8" customHeight="1" x14ac:dyDescent="0.3">
      <c r="A2" s="87" t="s">
        <v>96</v>
      </c>
      <c r="B2" s="87"/>
      <c r="C2" s="87"/>
      <c r="D2" s="87"/>
    </row>
    <row r="3" spans="1:4" ht="27.45" customHeight="1" x14ac:dyDescent="0.3">
      <c r="A3" s="88" t="s">
        <v>98</v>
      </c>
      <c r="B3" s="88"/>
      <c r="C3" s="88"/>
      <c r="D3" s="88"/>
    </row>
    <row r="4" spans="1:4" x14ac:dyDescent="0.3">
      <c r="C4" s="86" t="s">
        <v>12</v>
      </c>
      <c r="D4" s="86"/>
    </row>
    <row r="5" spans="1:4" ht="38.25" customHeight="1" x14ac:dyDescent="0.3">
      <c r="A5" s="26" t="s">
        <v>1</v>
      </c>
      <c r="B5" s="26" t="s">
        <v>0</v>
      </c>
      <c r="C5" s="27" t="s">
        <v>13</v>
      </c>
      <c r="D5" s="26" t="s">
        <v>5</v>
      </c>
    </row>
    <row r="6" spans="1:4" ht="24" customHeight="1" x14ac:dyDescent="0.3">
      <c r="A6" s="26"/>
      <c r="B6" s="26" t="s">
        <v>6</v>
      </c>
      <c r="C6" s="28">
        <f>C7+C9+C11</f>
        <v>2641700000</v>
      </c>
      <c r="D6" s="26"/>
    </row>
    <row r="7" spans="1:4" s="32" customFormat="1" ht="39" customHeight="1" x14ac:dyDescent="0.3">
      <c r="A7" s="26" t="s">
        <v>2</v>
      </c>
      <c r="B7" s="29" t="s">
        <v>93</v>
      </c>
      <c r="C7" s="30">
        <f>SUM(C8:C8)</f>
        <v>333000000</v>
      </c>
      <c r="D7" s="31" t="s">
        <v>15</v>
      </c>
    </row>
    <row r="8" spans="1:4" ht="33" hidden="1" customHeight="1" x14ac:dyDescent="0.3">
      <c r="A8" s="33">
        <v>1</v>
      </c>
      <c r="B8" s="34" t="s">
        <v>53</v>
      </c>
      <c r="C8" s="35">
        <f>CS!C8</f>
        <v>333000000</v>
      </c>
      <c r="D8" s="36" t="s">
        <v>15</v>
      </c>
    </row>
    <row r="9" spans="1:4" s="32" customFormat="1" ht="27.75" customHeight="1" x14ac:dyDescent="0.3">
      <c r="A9" s="26" t="s">
        <v>4</v>
      </c>
      <c r="B9" s="29" t="s">
        <v>85</v>
      </c>
      <c r="C9" s="30">
        <f>C10</f>
        <v>2139000000</v>
      </c>
      <c r="D9" s="31" t="s">
        <v>48</v>
      </c>
    </row>
    <row r="10" spans="1:4" ht="41.55" hidden="1" customHeight="1" x14ac:dyDescent="0.3">
      <c r="A10" s="31">
        <v>1</v>
      </c>
      <c r="B10" s="37"/>
      <c r="C10" s="38">
        <f>'NV phát sinh'!D6</f>
        <v>2139000000</v>
      </c>
      <c r="D10" s="36" t="s">
        <v>48</v>
      </c>
    </row>
    <row r="11" spans="1:4" ht="41.55" customHeight="1" x14ac:dyDescent="0.3">
      <c r="A11" s="26" t="s">
        <v>49</v>
      </c>
      <c r="B11" s="29" t="s">
        <v>86</v>
      </c>
      <c r="C11" s="39">
        <f>C12</f>
        <v>169700000</v>
      </c>
      <c r="D11" s="36" t="s">
        <v>54</v>
      </c>
    </row>
    <row r="12" spans="1:4" ht="41.55" hidden="1" customHeight="1" x14ac:dyDescent="0.3">
      <c r="A12" s="31">
        <v>1</v>
      </c>
      <c r="B12" s="40" t="s">
        <v>69</v>
      </c>
      <c r="C12" s="38">
        <f>'XÃ phân bổ'!D7</f>
        <v>169700000</v>
      </c>
      <c r="D12" s="37" t="s">
        <v>54</v>
      </c>
    </row>
    <row r="15" spans="1:4" hidden="1" x14ac:dyDescent="0.3">
      <c r="A15" s="41"/>
      <c r="B15" s="42" t="s">
        <v>7</v>
      </c>
      <c r="C15" s="43">
        <f>C16+C17</f>
        <v>3657.0509390000002</v>
      </c>
      <c r="D15" s="41"/>
    </row>
    <row r="16" spans="1:4" ht="124.8" hidden="1" x14ac:dyDescent="0.3">
      <c r="A16" s="41">
        <v>1</v>
      </c>
      <c r="B16" s="44" t="s">
        <v>8</v>
      </c>
      <c r="C16" s="45">
        <f>390+500.2+766.850939</f>
        <v>1657.0509390000002</v>
      </c>
      <c r="D16" s="44" t="s">
        <v>10</v>
      </c>
    </row>
    <row r="17" spans="1:4" ht="43.5" hidden="1" customHeight="1" x14ac:dyDescent="0.3">
      <c r="A17" s="41">
        <v>2</v>
      </c>
      <c r="B17" s="44" t="s">
        <v>11</v>
      </c>
      <c r="C17" s="46">
        <v>2000</v>
      </c>
      <c r="D17" s="44" t="s">
        <v>9</v>
      </c>
    </row>
  </sheetData>
  <mergeCells count="3">
    <mergeCell ref="C4:D4"/>
    <mergeCell ref="A2:D2"/>
    <mergeCell ref="A3:D3"/>
  </mergeCells>
  <phoneticPr fontId="10" type="noConversion"/>
  <pageMargins left="0.70866141732283472" right="0.48" top="0.78" bottom="0.43307086614173229" header="0.31496062992125984"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DE236-9448-4837-95A8-62B6C8DDFB9F}">
  <sheetPr>
    <pageSetUpPr fitToPage="1"/>
  </sheetPr>
  <dimension ref="A1:D55"/>
  <sheetViews>
    <sheetView view="pageBreakPreview" zoomScaleNormal="100" zoomScaleSheetLayoutView="100" workbookViewId="0">
      <selection activeCell="B26" sqref="B26"/>
    </sheetView>
  </sheetViews>
  <sheetFormatPr defaultColWidth="8.796875" defaultRowHeight="15.6" x14ac:dyDescent="0.3"/>
  <cols>
    <col min="1" max="1" width="6.5" style="24" customWidth="1"/>
    <col min="2" max="2" width="56.09765625" style="24" customWidth="1"/>
    <col min="3" max="3" width="19.5" style="24" customWidth="1"/>
    <col min="4" max="4" width="12.8984375" style="24" customWidth="1"/>
    <col min="5" max="16384" width="8.796875" style="24"/>
  </cols>
  <sheetData>
    <row r="1" spans="1:4" ht="21.45" customHeight="1" x14ac:dyDescent="0.3">
      <c r="D1" s="25" t="s">
        <v>15</v>
      </c>
    </row>
    <row r="2" spans="1:4" ht="34.049999999999997" customHeight="1" x14ac:dyDescent="0.3">
      <c r="A2" s="87" t="s">
        <v>95</v>
      </c>
      <c r="B2" s="87"/>
      <c r="C2" s="87"/>
      <c r="D2" s="87"/>
    </row>
    <row r="3" spans="1:4" ht="19.95" customHeight="1" x14ac:dyDescent="0.3">
      <c r="A3" s="88" t="str">
        <f>'Biểu tổng'!A3:D3</f>
        <v>(Kèm theo Nghị quyết số 41/NQ-HĐND ngày 28 tháng 12 năm 2025 của HĐND xã Khoen On)</v>
      </c>
      <c r="B3" s="88"/>
      <c r="C3" s="88"/>
      <c r="D3" s="88"/>
    </row>
    <row r="5" spans="1:4" x14ac:dyDescent="0.3">
      <c r="C5" s="86" t="s">
        <v>12</v>
      </c>
      <c r="D5" s="86"/>
    </row>
    <row r="6" spans="1:4" ht="38.549999999999997" customHeight="1" x14ac:dyDescent="0.3">
      <c r="A6" s="26" t="s">
        <v>1</v>
      </c>
      <c r="B6" s="26" t="s">
        <v>0</v>
      </c>
      <c r="C6" s="27" t="s">
        <v>13</v>
      </c>
      <c r="D6" s="26" t="s">
        <v>5</v>
      </c>
    </row>
    <row r="7" spans="1:4" ht="30" customHeight="1" x14ac:dyDescent="0.3">
      <c r="A7" s="47"/>
      <c r="B7" s="26" t="s">
        <v>6</v>
      </c>
      <c r="C7" s="48">
        <f>C8</f>
        <v>333000000</v>
      </c>
      <c r="D7" s="47"/>
    </row>
    <row r="8" spans="1:4" ht="30" customHeight="1" x14ac:dyDescent="0.3">
      <c r="A8" s="26" t="s">
        <v>2</v>
      </c>
      <c r="B8" s="49" t="s">
        <v>3</v>
      </c>
      <c r="C8" s="30">
        <f>C9+C18+C25</f>
        <v>333000000</v>
      </c>
      <c r="D8" s="50"/>
    </row>
    <row r="9" spans="1:4" ht="30" customHeight="1" x14ac:dyDescent="0.3">
      <c r="A9" s="26">
        <v>1</v>
      </c>
      <c r="B9" s="51" t="s">
        <v>47</v>
      </c>
      <c r="C9" s="48">
        <f>C10+C13+C16</f>
        <v>142600000</v>
      </c>
      <c r="D9" s="47"/>
    </row>
    <row r="10" spans="1:4" ht="30" customHeight="1" x14ac:dyDescent="0.3">
      <c r="A10" s="26" t="s">
        <v>35</v>
      </c>
      <c r="B10" s="51" t="s">
        <v>16</v>
      </c>
      <c r="C10" s="39">
        <f>SUM(C11:C12)</f>
        <v>38950000</v>
      </c>
      <c r="D10" s="47"/>
    </row>
    <row r="11" spans="1:4" ht="94.2" customHeight="1" x14ac:dyDescent="0.3">
      <c r="A11" s="52" t="s">
        <v>74</v>
      </c>
      <c r="B11" s="77" t="s">
        <v>56</v>
      </c>
      <c r="C11" s="53">
        <f>13421000-5000</f>
        <v>13416000</v>
      </c>
      <c r="D11" s="54"/>
    </row>
    <row r="12" spans="1:4" ht="94.2" customHeight="1" x14ac:dyDescent="0.3">
      <c r="A12" s="52" t="s">
        <v>75</v>
      </c>
      <c r="B12" s="77" t="s">
        <v>89</v>
      </c>
      <c r="C12" s="53">
        <v>25534000</v>
      </c>
      <c r="D12" s="54"/>
    </row>
    <row r="13" spans="1:4" ht="21" customHeight="1" x14ac:dyDescent="0.3">
      <c r="A13" s="55" t="s">
        <v>36</v>
      </c>
      <c r="B13" s="51" t="s">
        <v>58</v>
      </c>
      <c r="C13" s="39">
        <f>SUM(C14:C15)</f>
        <v>34466000</v>
      </c>
      <c r="D13" s="47"/>
    </row>
    <row r="14" spans="1:4" ht="40.799999999999997" customHeight="1" x14ac:dyDescent="0.3">
      <c r="A14" s="52" t="s">
        <v>76</v>
      </c>
      <c r="B14" s="56" t="s">
        <v>57</v>
      </c>
      <c r="C14" s="57">
        <v>7000000</v>
      </c>
      <c r="D14" s="54"/>
    </row>
    <row r="15" spans="1:4" ht="106.2" customHeight="1" x14ac:dyDescent="0.3">
      <c r="A15" s="52" t="s">
        <v>77</v>
      </c>
      <c r="B15" s="78" t="s">
        <v>89</v>
      </c>
      <c r="C15" s="59">
        <v>27466000</v>
      </c>
      <c r="D15" s="54"/>
    </row>
    <row r="16" spans="1:4" ht="22.05" customHeight="1" x14ac:dyDescent="0.3">
      <c r="A16" s="55" t="s">
        <v>37</v>
      </c>
      <c r="B16" s="79" t="s">
        <v>19</v>
      </c>
      <c r="C16" s="39">
        <f>C17</f>
        <v>69184000</v>
      </c>
      <c r="D16" s="47"/>
    </row>
    <row r="17" spans="1:4" ht="79.5" customHeight="1" x14ac:dyDescent="0.3">
      <c r="A17" s="52" t="s">
        <v>78</v>
      </c>
      <c r="B17" s="80" t="s">
        <v>56</v>
      </c>
      <c r="C17" s="38">
        <v>69184000</v>
      </c>
      <c r="D17" s="61"/>
    </row>
    <row r="18" spans="1:4" ht="19.95" customHeight="1" x14ac:dyDescent="0.3">
      <c r="A18" s="55">
        <v>2</v>
      </c>
      <c r="B18" s="79" t="s">
        <v>22</v>
      </c>
      <c r="C18" s="39">
        <f>C19+C21</f>
        <v>76400000</v>
      </c>
      <c r="D18" s="47"/>
    </row>
    <row r="19" spans="1:4" ht="19.95" customHeight="1" x14ac:dyDescent="0.3">
      <c r="A19" s="55" t="s">
        <v>31</v>
      </c>
      <c r="B19" s="79" t="s">
        <v>72</v>
      </c>
      <c r="C19" s="39">
        <f>SUM(C20)</f>
        <v>15000000</v>
      </c>
      <c r="D19" s="47"/>
    </row>
    <row r="20" spans="1:4" ht="46.8" x14ac:dyDescent="0.3">
      <c r="A20" s="62" t="s">
        <v>50</v>
      </c>
      <c r="B20" s="81" t="s">
        <v>60</v>
      </c>
      <c r="C20" s="63">
        <v>15000000</v>
      </c>
      <c r="D20" s="36"/>
    </row>
    <row r="21" spans="1:4" ht="24" customHeight="1" x14ac:dyDescent="0.3">
      <c r="A21" s="64" t="s">
        <v>32</v>
      </c>
      <c r="B21" s="82" t="s">
        <v>82</v>
      </c>
      <c r="C21" s="65">
        <f>C22+C23+C24</f>
        <v>61400000</v>
      </c>
      <c r="D21" s="36"/>
    </row>
    <row r="22" spans="1:4" ht="83.4" customHeight="1" x14ac:dyDescent="0.3">
      <c r="A22" s="52" t="s">
        <v>79</v>
      </c>
      <c r="B22" s="78" t="s">
        <v>56</v>
      </c>
      <c r="C22" s="12">
        <v>23400000</v>
      </c>
      <c r="D22" s="66"/>
    </row>
    <row r="23" spans="1:4" ht="27" customHeight="1" x14ac:dyDescent="0.3">
      <c r="A23" s="52" t="s">
        <v>80</v>
      </c>
      <c r="B23" s="83" t="s">
        <v>73</v>
      </c>
      <c r="C23" s="12">
        <v>13000000</v>
      </c>
      <c r="D23" s="50"/>
    </row>
    <row r="24" spans="1:4" ht="34.049999999999997" customHeight="1" x14ac:dyDescent="0.3">
      <c r="A24" s="52" t="s">
        <v>81</v>
      </c>
      <c r="B24" s="83" t="s">
        <v>92</v>
      </c>
      <c r="C24" s="12">
        <v>25000000</v>
      </c>
      <c r="D24" s="58"/>
    </row>
    <row r="25" spans="1:4" ht="29.55" customHeight="1" x14ac:dyDescent="0.3">
      <c r="A25" s="64">
        <v>3</v>
      </c>
      <c r="B25" s="79" t="s">
        <v>26</v>
      </c>
      <c r="C25" s="65">
        <f>C26+C27</f>
        <v>114000000</v>
      </c>
      <c r="D25" s="58"/>
    </row>
    <row r="26" spans="1:4" ht="40.799999999999997" customHeight="1" x14ac:dyDescent="0.3">
      <c r="A26" s="52" t="s">
        <v>29</v>
      </c>
      <c r="B26" s="84" t="s">
        <v>59</v>
      </c>
      <c r="C26" s="12">
        <v>89000000</v>
      </c>
      <c r="D26" s="40"/>
    </row>
    <row r="27" spans="1:4" ht="44.4" customHeight="1" x14ac:dyDescent="0.3">
      <c r="A27" s="52" t="s">
        <v>30</v>
      </c>
      <c r="B27" s="85" t="s">
        <v>90</v>
      </c>
      <c r="C27" s="12">
        <v>25000000</v>
      </c>
      <c r="D27" s="40"/>
    </row>
    <row r="28" spans="1:4" ht="21" hidden="1" customHeight="1" x14ac:dyDescent="0.3">
      <c r="A28" s="26" t="s">
        <v>51</v>
      </c>
      <c r="B28" s="60" t="s">
        <v>23</v>
      </c>
      <c r="C28" s="39">
        <f>C29</f>
        <v>0</v>
      </c>
      <c r="D28" s="47"/>
    </row>
    <row r="29" spans="1:4" ht="47.55" hidden="1" customHeight="1" x14ac:dyDescent="0.3">
      <c r="A29" s="52" t="s">
        <v>52</v>
      </c>
      <c r="B29" s="58"/>
      <c r="C29" s="38"/>
      <c r="D29" s="50"/>
    </row>
    <row r="30" spans="1:4" ht="31.05" hidden="1" customHeight="1" x14ac:dyDescent="0.3">
      <c r="A30" s="64" t="s">
        <v>49</v>
      </c>
      <c r="B30" s="67" t="s">
        <v>34</v>
      </c>
      <c r="C30" s="68">
        <f>C31</f>
        <v>0</v>
      </c>
      <c r="D30" s="69"/>
    </row>
    <row r="31" spans="1:4" ht="18" hidden="1" customHeight="1" x14ac:dyDescent="0.3">
      <c r="A31" s="26">
        <v>1</v>
      </c>
      <c r="B31" s="70" t="s">
        <v>55</v>
      </c>
      <c r="C31" s="39">
        <f>C32+C34+C36+C38+C40+C44+C46+C48+C50+C52+C54+C42</f>
        <v>0</v>
      </c>
      <c r="D31" s="27"/>
    </row>
    <row r="32" spans="1:4" ht="16.95" hidden="1" customHeight="1" x14ac:dyDescent="0.3">
      <c r="A32" s="26" t="s">
        <v>35</v>
      </c>
      <c r="B32" s="51" t="s">
        <v>16</v>
      </c>
      <c r="C32" s="71">
        <f>C33</f>
        <v>0</v>
      </c>
      <c r="D32" s="47"/>
    </row>
    <row r="33" spans="1:4" ht="97.5" hidden="1" customHeight="1" x14ac:dyDescent="0.3">
      <c r="A33" s="64" t="s">
        <v>33</v>
      </c>
      <c r="B33" s="58"/>
      <c r="C33" s="38"/>
      <c r="D33" s="72"/>
    </row>
    <row r="34" spans="1:4" hidden="1" x14ac:dyDescent="0.3">
      <c r="A34" s="26" t="s">
        <v>36</v>
      </c>
      <c r="B34" s="73" t="s">
        <v>17</v>
      </c>
      <c r="C34" s="71">
        <f>C35</f>
        <v>0</v>
      </c>
      <c r="D34" s="74"/>
    </row>
    <row r="35" spans="1:4" ht="88.5" hidden="1" customHeight="1" x14ac:dyDescent="0.3">
      <c r="A35" s="64" t="s">
        <v>33</v>
      </c>
      <c r="B35" s="58"/>
      <c r="C35" s="38"/>
      <c r="D35" s="72"/>
    </row>
    <row r="36" spans="1:4" hidden="1" x14ac:dyDescent="0.3">
      <c r="A36" s="26" t="s">
        <v>37</v>
      </c>
      <c r="B36" s="60" t="s">
        <v>18</v>
      </c>
      <c r="C36" s="71">
        <f>C37</f>
        <v>0</v>
      </c>
      <c r="D36" s="47"/>
    </row>
    <row r="37" spans="1:4" ht="40.5" hidden="1" customHeight="1" x14ac:dyDescent="0.3">
      <c r="A37" s="64" t="s">
        <v>33</v>
      </c>
      <c r="B37" s="58"/>
      <c r="C37" s="38"/>
      <c r="D37" s="72"/>
    </row>
    <row r="38" spans="1:4" hidden="1" x14ac:dyDescent="0.3">
      <c r="A38" s="26" t="s">
        <v>38</v>
      </c>
      <c r="B38" s="60" t="s">
        <v>19</v>
      </c>
      <c r="C38" s="71">
        <f>C39</f>
        <v>0</v>
      </c>
      <c r="D38" s="47"/>
    </row>
    <row r="39" spans="1:4" ht="63" hidden="1" customHeight="1" x14ac:dyDescent="0.3">
      <c r="A39" s="64" t="s">
        <v>33</v>
      </c>
      <c r="B39" s="58"/>
      <c r="C39" s="38"/>
      <c r="D39" s="72"/>
    </row>
    <row r="40" spans="1:4" ht="16.5" hidden="1" customHeight="1" x14ac:dyDescent="0.3">
      <c r="A40" s="26" t="s">
        <v>39</v>
      </c>
      <c r="B40" s="60" t="s">
        <v>20</v>
      </c>
      <c r="C40" s="71">
        <f>C41</f>
        <v>0</v>
      </c>
      <c r="D40" s="47"/>
    </row>
    <row r="41" spans="1:4" ht="97.05" hidden="1" customHeight="1" x14ac:dyDescent="0.3">
      <c r="A41" s="64" t="s">
        <v>33</v>
      </c>
      <c r="B41" s="58"/>
      <c r="C41" s="38"/>
      <c r="D41" s="72"/>
    </row>
    <row r="42" spans="1:4" hidden="1" x14ac:dyDescent="0.3">
      <c r="A42" s="26" t="s">
        <v>40</v>
      </c>
      <c r="B42" s="75" t="s">
        <v>21</v>
      </c>
      <c r="C42" s="71">
        <f>C43</f>
        <v>0</v>
      </c>
      <c r="D42" s="76"/>
    </row>
    <row r="43" spans="1:4" ht="82.95" hidden="1" customHeight="1" x14ac:dyDescent="0.3">
      <c r="A43" s="64" t="s">
        <v>33</v>
      </c>
      <c r="B43" s="58"/>
      <c r="C43" s="38"/>
      <c r="D43" s="72"/>
    </row>
    <row r="44" spans="1:4" hidden="1" x14ac:dyDescent="0.3">
      <c r="A44" s="26" t="s">
        <v>41</v>
      </c>
      <c r="B44" s="75" t="s">
        <v>24</v>
      </c>
      <c r="C44" s="71">
        <f>C45</f>
        <v>0</v>
      </c>
      <c r="D44" s="47"/>
    </row>
    <row r="45" spans="1:4" ht="29.55" hidden="1" customHeight="1" x14ac:dyDescent="0.3">
      <c r="A45" s="64" t="s">
        <v>33</v>
      </c>
      <c r="B45" s="58"/>
      <c r="C45" s="38"/>
      <c r="D45" s="50"/>
    </row>
    <row r="46" spans="1:4" ht="16.95" hidden="1" customHeight="1" x14ac:dyDescent="0.3">
      <c r="A46" s="26" t="s">
        <v>42</v>
      </c>
      <c r="B46" s="75" t="s">
        <v>25</v>
      </c>
      <c r="C46" s="39">
        <f>C47</f>
        <v>0</v>
      </c>
      <c r="D46" s="74"/>
    </row>
    <row r="47" spans="1:4" ht="35.549999999999997" hidden="1" customHeight="1" x14ac:dyDescent="0.3">
      <c r="A47" s="64" t="s">
        <v>33</v>
      </c>
      <c r="B47" s="58"/>
      <c r="C47" s="38"/>
      <c r="D47" s="50"/>
    </row>
    <row r="48" spans="1:4" hidden="1" x14ac:dyDescent="0.3">
      <c r="A48" s="26" t="s">
        <v>43</v>
      </c>
      <c r="B48" s="75" t="s">
        <v>26</v>
      </c>
      <c r="C48" s="39">
        <f>C49</f>
        <v>0</v>
      </c>
      <c r="D48" s="74"/>
    </row>
    <row r="49" spans="1:4" ht="40.049999999999997" hidden="1" customHeight="1" x14ac:dyDescent="0.3">
      <c r="A49" s="64" t="s">
        <v>33</v>
      </c>
      <c r="B49" s="58"/>
      <c r="C49" s="38"/>
      <c r="D49" s="50"/>
    </row>
    <row r="50" spans="1:4" hidden="1" x14ac:dyDescent="0.3">
      <c r="A50" s="26" t="s">
        <v>44</v>
      </c>
      <c r="B50" s="75" t="s">
        <v>27</v>
      </c>
      <c r="C50" s="39">
        <f>C51</f>
        <v>0</v>
      </c>
      <c r="D50" s="74"/>
    </row>
    <row r="51" spans="1:4" ht="36.450000000000003" hidden="1" customHeight="1" x14ac:dyDescent="0.3">
      <c r="A51" s="64" t="s">
        <v>33</v>
      </c>
      <c r="B51" s="58"/>
      <c r="C51" s="38"/>
      <c r="D51" s="50"/>
    </row>
    <row r="52" spans="1:4" hidden="1" x14ac:dyDescent="0.3">
      <c r="A52" s="26" t="s">
        <v>45</v>
      </c>
      <c r="B52" s="75" t="s">
        <v>28</v>
      </c>
      <c r="C52" s="39">
        <f>C53</f>
        <v>0</v>
      </c>
      <c r="D52" s="74"/>
    </row>
    <row r="53" spans="1:4" ht="34.950000000000003" hidden="1" customHeight="1" x14ac:dyDescent="0.3">
      <c r="A53" s="64" t="s">
        <v>33</v>
      </c>
      <c r="B53" s="58"/>
      <c r="C53" s="38"/>
      <c r="D53" s="50"/>
    </row>
    <row r="54" spans="1:4" hidden="1" x14ac:dyDescent="0.3">
      <c r="A54" s="26" t="s">
        <v>46</v>
      </c>
      <c r="B54" s="60" t="s">
        <v>23</v>
      </c>
      <c r="C54" s="39">
        <f>C55</f>
        <v>0</v>
      </c>
      <c r="D54" s="74"/>
    </row>
    <row r="55" spans="1:4" ht="31.95" hidden="1" customHeight="1" x14ac:dyDescent="0.3">
      <c r="A55" s="64" t="s">
        <v>33</v>
      </c>
      <c r="B55" s="58"/>
      <c r="C55" s="38"/>
      <c r="D55" s="50"/>
    </row>
  </sheetData>
  <mergeCells count="3">
    <mergeCell ref="A2:D2"/>
    <mergeCell ref="A3:D3"/>
    <mergeCell ref="C5:D5"/>
  </mergeCells>
  <phoneticPr fontId="10" type="noConversion"/>
  <pageMargins left="0.47244094488188981" right="0.27559055118110237" top="0.64" bottom="0.64" header="0.27559055118110237" footer="0.19685039370078741"/>
  <pageSetup paperSize="9" scale="92"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1942-64C6-4155-A718-3BA2E07D8070}">
  <sheetPr>
    <pageSetUpPr fitToPage="1"/>
  </sheetPr>
  <dimension ref="B1:N22"/>
  <sheetViews>
    <sheetView workbookViewId="0">
      <selection activeCell="C25" sqref="C25"/>
    </sheetView>
  </sheetViews>
  <sheetFormatPr defaultRowHeight="13.8" x14ac:dyDescent="0.25"/>
  <cols>
    <col min="1" max="1" width="0.19921875" customWidth="1"/>
    <col min="2" max="2" width="5.19921875" customWidth="1"/>
    <col min="3" max="3" width="52.8984375" customWidth="1"/>
    <col min="4" max="4" width="17.3984375" customWidth="1"/>
    <col min="5" max="5" width="10.796875" customWidth="1"/>
    <col min="6" max="23" width="0" hidden="1" customWidth="1"/>
  </cols>
  <sheetData>
    <row r="1" spans="2:14" x14ac:dyDescent="0.25">
      <c r="B1" s="4"/>
      <c r="C1" s="4"/>
      <c r="D1" s="4"/>
      <c r="E1" s="2" t="s">
        <v>48</v>
      </c>
    </row>
    <row r="2" spans="2:14" ht="38.549999999999997" customHeight="1" x14ac:dyDescent="0.25">
      <c r="B2" s="89" t="s">
        <v>97</v>
      </c>
      <c r="C2" s="89"/>
      <c r="D2" s="89"/>
      <c r="E2" s="89"/>
      <c r="H2" s="92"/>
      <c r="I2" s="92"/>
      <c r="J2" s="92"/>
      <c r="K2" s="92"/>
      <c r="L2" s="92"/>
      <c r="M2" s="92"/>
      <c r="N2" s="92"/>
    </row>
    <row r="3" spans="2:14" ht="22.5" customHeight="1" x14ac:dyDescent="0.25">
      <c r="B3" s="93" t="str">
        <f>+CS!A3</f>
        <v>(Kèm theo Nghị quyết số 41/NQ-HĐND ngày 28 tháng 12 năm 2025 của HĐND xã Khoen On)</v>
      </c>
      <c r="C3" s="93"/>
      <c r="D3" s="93"/>
      <c r="E3" s="93"/>
      <c r="H3" s="91"/>
      <c r="I3" s="91"/>
      <c r="J3" s="91"/>
      <c r="K3" s="91"/>
    </row>
    <row r="4" spans="2:14" x14ac:dyDescent="0.25">
      <c r="B4" s="4"/>
      <c r="C4" s="4"/>
      <c r="D4" s="90" t="s">
        <v>12</v>
      </c>
      <c r="E4" s="90"/>
    </row>
    <row r="5" spans="2:14" ht="43.95" customHeight="1" x14ac:dyDescent="0.25">
      <c r="B5" s="3" t="s">
        <v>1</v>
      </c>
      <c r="C5" s="3" t="s">
        <v>0</v>
      </c>
      <c r="D5" s="5" t="s">
        <v>13</v>
      </c>
      <c r="E5" s="3" t="s">
        <v>5</v>
      </c>
    </row>
    <row r="6" spans="2:14" ht="25.05" customHeight="1" x14ac:dyDescent="0.25">
      <c r="B6" s="6"/>
      <c r="C6" s="3" t="s">
        <v>6</v>
      </c>
      <c r="D6" s="13">
        <f>D7+D11+D19+D21</f>
        <v>2139000000</v>
      </c>
      <c r="E6" s="6"/>
    </row>
    <row r="7" spans="2:14" ht="49.95" customHeight="1" x14ac:dyDescent="0.25">
      <c r="B7" s="3" t="s">
        <v>2</v>
      </c>
      <c r="C7" s="17" t="s">
        <v>61</v>
      </c>
      <c r="D7" s="13">
        <f>D8</f>
        <v>1430000000</v>
      </c>
      <c r="E7" s="3"/>
    </row>
    <row r="8" spans="2:14" ht="33.450000000000003" customHeight="1" x14ac:dyDescent="0.25">
      <c r="B8" s="3">
        <v>1</v>
      </c>
      <c r="C8" s="1" t="s">
        <v>24</v>
      </c>
      <c r="D8" s="10">
        <f>D9+D10</f>
        <v>1430000000</v>
      </c>
      <c r="E8" s="21"/>
    </row>
    <row r="9" spans="2:14" ht="25.95" customHeight="1" x14ac:dyDescent="0.25">
      <c r="B9" s="16" t="s">
        <v>35</v>
      </c>
      <c r="C9" s="7" t="s">
        <v>62</v>
      </c>
      <c r="D9" s="18">
        <v>1300000000</v>
      </c>
      <c r="E9" s="21"/>
    </row>
    <row r="10" spans="2:14" ht="37.950000000000003" customHeight="1" x14ac:dyDescent="0.25">
      <c r="B10" s="16" t="s">
        <v>36</v>
      </c>
      <c r="C10" s="7" t="s">
        <v>63</v>
      </c>
      <c r="D10" s="19">
        <v>130000000</v>
      </c>
      <c r="E10" s="21"/>
    </row>
    <row r="11" spans="2:14" ht="49.05" customHeight="1" x14ac:dyDescent="0.25">
      <c r="B11" s="3" t="s">
        <v>4</v>
      </c>
      <c r="C11" s="17" t="s">
        <v>64</v>
      </c>
      <c r="D11" s="14">
        <f>D12</f>
        <v>68000000</v>
      </c>
      <c r="E11" s="21"/>
    </row>
    <row r="12" spans="2:14" ht="25.5" customHeight="1" x14ac:dyDescent="0.25">
      <c r="B12" s="6"/>
      <c r="C12" s="15" t="s">
        <v>26</v>
      </c>
      <c r="D12" s="9">
        <f>SUM(D13:D18)</f>
        <v>68000000</v>
      </c>
      <c r="E12" s="3"/>
    </row>
    <row r="13" spans="2:14" ht="17.55" hidden="1" customHeight="1" x14ac:dyDescent="0.25">
      <c r="B13" s="6"/>
      <c r="C13" s="15" t="s">
        <v>67</v>
      </c>
      <c r="D13" s="9">
        <f>5000000*3</f>
        <v>15000000</v>
      </c>
      <c r="E13" s="20"/>
    </row>
    <row r="14" spans="2:14" ht="19.95" hidden="1" customHeight="1" x14ac:dyDescent="0.25">
      <c r="B14" s="6"/>
      <c r="C14" s="15" t="s">
        <v>68</v>
      </c>
      <c r="D14" s="9">
        <f>2000000*3</f>
        <v>6000000</v>
      </c>
      <c r="E14" s="20"/>
    </row>
    <row r="15" spans="2:14" ht="19.95" hidden="1" customHeight="1" x14ac:dyDescent="0.25">
      <c r="B15" s="6"/>
      <c r="C15" s="11" t="s">
        <v>83</v>
      </c>
      <c r="D15" s="9">
        <f>13000000*2</f>
        <v>26000000</v>
      </c>
      <c r="E15" s="7"/>
    </row>
    <row r="16" spans="2:14" ht="19.95" hidden="1" customHeight="1" x14ac:dyDescent="0.25">
      <c r="B16" s="6"/>
      <c r="C16" s="11" t="s">
        <v>84</v>
      </c>
      <c r="D16" s="9">
        <v>14000000</v>
      </c>
      <c r="E16" s="7"/>
    </row>
    <row r="17" spans="2:5" ht="19.95" hidden="1" customHeight="1" x14ac:dyDescent="0.25">
      <c r="B17" s="6"/>
      <c r="C17" s="15" t="s">
        <v>65</v>
      </c>
      <c r="D17" s="9">
        <v>5000000</v>
      </c>
      <c r="E17" s="7"/>
    </row>
    <row r="18" spans="2:5" ht="17.55" hidden="1" customHeight="1" x14ac:dyDescent="0.25">
      <c r="B18" s="6"/>
      <c r="C18" s="11" t="s">
        <v>66</v>
      </c>
      <c r="D18" s="9">
        <v>2000000</v>
      </c>
      <c r="E18" s="7"/>
    </row>
    <row r="19" spans="2:5" ht="19.5" customHeight="1" x14ac:dyDescent="0.25">
      <c r="B19" s="3" t="s">
        <v>49</v>
      </c>
      <c r="C19" s="8" t="s">
        <v>69</v>
      </c>
      <c r="D19" s="14">
        <f>D20</f>
        <v>91000000</v>
      </c>
      <c r="E19" s="21"/>
    </row>
    <row r="20" spans="2:5" ht="19.05" customHeight="1" x14ac:dyDescent="0.25">
      <c r="B20" s="21"/>
      <c r="C20" s="15" t="s">
        <v>28</v>
      </c>
      <c r="D20" s="9">
        <v>91000000</v>
      </c>
      <c r="E20" s="15"/>
    </row>
    <row r="21" spans="2:5" ht="24" customHeight="1" x14ac:dyDescent="0.25">
      <c r="B21" s="3" t="s">
        <v>71</v>
      </c>
      <c r="C21" s="8" t="s">
        <v>70</v>
      </c>
      <c r="D21" s="14">
        <f>D22</f>
        <v>550000000</v>
      </c>
      <c r="E21" s="21"/>
    </row>
    <row r="22" spans="2:5" ht="43.5" customHeight="1" x14ac:dyDescent="0.25">
      <c r="B22" s="21"/>
      <c r="C22" s="15" t="s">
        <v>27</v>
      </c>
      <c r="D22" s="9">
        <v>550000000</v>
      </c>
      <c r="E22" s="7"/>
    </row>
  </sheetData>
  <mergeCells count="5">
    <mergeCell ref="B2:E2"/>
    <mergeCell ref="D4:E4"/>
    <mergeCell ref="H3:K3"/>
    <mergeCell ref="H2:N2"/>
    <mergeCell ref="B3:E3"/>
  </mergeCells>
  <pageMargins left="0.7" right="0.7" top="0.75" bottom="0.75" header="0.3" footer="0.3"/>
  <pageSetup paperSize="9" scale="93"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D0B0-3E72-4064-9EBA-89D7517FDE69}">
  <sheetPr>
    <pageSetUpPr fitToPage="1"/>
  </sheetPr>
  <dimension ref="B1:E8"/>
  <sheetViews>
    <sheetView zoomScale="145" zoomScaleNormal="145" workbookViewId="0">
      <selection activeCell="C5" sqref="C5"/>
    </sheetView>
  </sheetViews>
  <sheetFormatPr defaultRowHeight="13.8" x14ac:dyDescent="0.25"/>
  <cols>
    <col min="1" max="1" width="0.19921875" customWidth="1"/>
    <col min="2" max="2" width="5.19921875" customWidth="1"/>
    <col min="3" max="3" width="50.09765625" customWidth="1"/>
    <col min="4" max="4" width="25.19921875" customWidth="1"/>
    <col min="5" max="5" width="12.8984375" customWidth="1"/>
  </cols>
  <sheetData>
    <row r="1" spans="2:5" x14ac:dyDescent="0.25">
      <c r="B1" s="4"/>
      <c r="C1" s="4"/>
      <c r="D1" s="4"/>
      <c r="E1" s="2" t="s">
        <v>54</v>
      </c>
    </row>
    <row r="2" spans="2:5" ht="32.549999999999997" customHeight="1" x14ac:dyDescent="0.25">
      <c r="B2" s="92" t="s">
        <v>94</v>
      </c>
      <c r="C2" s="92"/>
      <c r="D2" s="92"/>
      <c r="E2" s="92"/>
    </row>
    <row r="3" spans="2:5" ht="18.45" customHeight="1" x14ac:dyDescent="0.25">
      <c r="B3" s="93" t="str">
        <f>+'NV phát sinh'!B3:E3</f>
        <v>(Kèm theo Nghị quyết số 41/NQ-HĐND ngày 28 tháng 12 năm 2025 của HĐND xã Khoen On)</v>
      </c>
      <c r="C3" s="93"/>
      <c r="D3" s="93"/>
      <c r="E3" s="93"/>
    </row>
    <row r="4" spans="2:5" x14ac:dyDescent="0.25">
      <c r="B4" s="4"/>
      <c r="C4" s="4"/>
      <c r="D4" s="90" t="s">
        <v>12</v>
      </c>
      <c r="E4" s="90"/>
    </row>
    <row r="5" spans="2:5" ht="43.95" customHeight="1" x14ac:dyDescent="0.25">
      <c r="B5" s="3" t="s">
        <v>1</v>
      </c>
      <c r="C5" s="3" t="s">
        <v>0</v>
      </c>
      <c r="D5" s="5" t="s">
        <v>88</v>
      </c>
      <c r="E5" s="3" t="s">
        <v>5</v>
      </c>
    </row>
    <row r="6" spans="2:5" ht="25.05" customHeight="1" x14ac:dyDescent="0.25">
      <c r="B6" s="6"/>
      <c r="C6" s="3" t="s">
        <v>6</v>
      </c>
      <c r="D6" s="13">
        <f>D7</f>
        <v>169700000</v>
      </c>
      <c r="E6" s="6"/>
    </row>
    <row r="7" spans="2:5" ht="34.5" customHeight="1" x14ac:dyDescent="0.25">
      <c r="B7" s="16">
        <v>1</v>
      </c>
      <c r="C7" s="8" t="s">
        <v>91</v>
      </c>
      <c r="D7" s="13">
        <f>D8</f>
        <v>169700000</v>
      </c>
      <c r="E7" s="6"/>
    </row>
    <row r="8" spans="2:5" ht="72" customHeight="1" x14ac:dyDescent="0.25">
      <c r="B8" s="6"/>
      <c r="C8" s="15" t="s">
        <v>87</v>
      </c>
      <c r="D8" s="23">
        <f>39000000+18700000+112000000</f>
        <v>169700000</v>
      </c>
      <c r="E8" s="22"/>
    </row>
  </sheetData>
  <mergeCells count="3">
    <mergeCell ref="B2:E2"/>
    <mergeCell ref="B3:E3"/>
    <mergeCell ref="D4:E4"/>
  </mergeCells>
  <pageMargins left="0.52" right="0.38" top="0.75" bottom="0.75" header="0.3" footer="0.3"/>
  <pageSetup paperSize="9" scale="92"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4</vt:i4>
      </vt:variant>
      <vt:variant>
        <vt:lpstr>Phạm vi Có tên</vt:lpstr>
      </vt:variant>
      <vt:variant>
        <vt:i4>3</vt:i4>
      </vt:variant>
    </vt:vector>
  </HeadingPairs>
  <TitlesOfParts>
    <vt:vector size="7" baseType="lpstr">
      <vt:lpstr>Biểu tổng</vt:lpstr>
      <vt:lpstr>CS</vt:lpstr>
      <vt:lpstr>NV phát sinh</vt:lpstr>
      <vt:lpstr>XÃ phân bổ</vt:lpstr>
      <vt:lpstr>'Biểu tổng'!Print_Titles</vt:lpstr>
      <vt:lpstr>CS!Print_Titles</vt:lpstr>
      <vt:lpstr>'Biểu tổng'!Vùng_In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2025-12-30T01:11:23Z</dcterms:modified>
</cp:coreProperties>
</file>